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Sheet 1" sheetId="1" r:id="rId4"/>
  </sheets>
</workbook>
</file>

<file path=xl/sharedStrings.xml><?xml version="1.0" encoding="utf-8"?>
<sst xmlns="http://schemas.openxmlformats.org/spreadsheetml/2006/main" uniqueCount="52">
  <si>
    <t>Table 1</t>
  </si>
  <si>
    <t>Small - Config</t>
  </si>
  <si>
    <t>Small - 1 Yr</t>
  </si>
  <si>
    <t>Medium - Config</t>
  </si>
  <si>
    <t>Medium - 1 Yr</t>
  </si>
  <si>
    <t>Large - Config</t>
  </si>
  <si>
    <t>Large - 1 Yr</t>
  </si>
  <si>
    <t>Always On VM</t>
  </si>
  <si>
    <t>B8ms (8/32/64)</t>
  </si>
  <si>
    <t>B16ms (16/64/128)</t>
  </si>
  <si>
    <t>On Demand VM</t>
  </si>
  <si>
    <t>A4 (8/14/605), 32 hr/mo</t>
  </si>
  <si>
    <t>A4 (8/14/605), 192 hr/mo</t>
  </si>
  <si>
    <t>A4 (8/14/605), 384 hr/mo</t>
  </si>
  <si>
    <t>Video Storage</t>
  </si>
  <si>
    <t>10TB Block Blob</t>
  </si>
  <si>
    <t>60TB Block Blob</t>
  </si>
  <si>
    <t>150TB Block Blob (100TB block * 1.5)</t>
  </si>
  <si>
    <t>VM Storage</t>
  </si>
  <si>
    <t>1TB (Std HDD, S30)</t>
  </si>
  <si>
    <t>1TB (Std SDD, E30)</t>
  </si>
  <si>
    <t>DB Backup</t>
  </si>
  <si>
    <t>3G</t>
  </si>
  <si>
    <t>8G</t>
  </si>
  <si>
    <t>16G</t>
  </si>
  <si>
    <t>VM Backup</t>
  </si>
  <si>
    <t>1TB</t>
  </si>
  <si>
    <t>Video Backup</t>
  </si>
  <si>
    <t>2TB Block Blob (20%)</t>
  </si>
  <si>
    <t>12TB Block Blob (20%)</t>
  </si>
  <si>
    <t>30TB Block Blob (20%)</t>
  </si>
  <si>
    <t>Data Transfer (Outbound)</t>
  </si>
  <si>
    <t>10TB</t>
  </si>
  <si>
    <t>25TB</t>
  </si>
  <si>
    <t>Data Transfer (Inbound)</t>
  </si>
  <si>
    <t>0.75TB</t>
  </si>
  <si>
    <t>4TB</t>
  </si>
  <si>
    <t>8TB</t>
  </si>
  <si>
    <t>Monthly Per Customer</t>
  </si>
  <si>
    <t>Yearly Per Customer</t>
  </si>
  <si>
    <t>Number of Customers</t>
  </si>
  <si>
    <t>1 Year Group Subtotal</t>
  </si>
  <si>
    <t>Group Storage Needs in TB</t>
  </si>
  <si>
    <t>Group Data Transfer in TB (Outbound/month)</t>
  </si>
  <si>
    <t>Group Data Transfer in TB (Inbound/month)</t>
  </si>
  <si>
    <t>Total Storage in TB</t>
  </si>
  <si>
    <t>Total Data Transfer in TB (Outbound/month)</t>
  </si>
  <si>
    <t>608.82800608828 Mbps</t>
  </si>
  <si>
    <t>Total Data Transfer in TB (Inbound/month)</t>
  </si>
  <si>
    <t>251.902587519026 Mbps</t>
  </si>
  <si>
    <t>Total Cost 1 Year</t>
  </si>
  <si>
    <t>OC12 is 622Mbps</t>
  </si>
</sst>
</file>

<file path=xl/styles.xml><?xml version="1.0" encoding="utf-8"?>
<styleSheet xmlns="http://schemas.openxmlformats.org/spreadsheetml/2006/main">
  <numFmts count="1">
    <numFmt numFmtId="0" formatCode="General"/>
  </numFmts>
  <fonts count="3">
    <font>
      <sz val="10"/>
      <color indexed="8"/>
      <name val="Helvetica Neue"/>
    </font>
    <font>
      <sz val="12"/>
      <color indexed="8"/>
      <name val="Helvetica Neue"/>
    </font>
    <font>
      <b val="1"/>
      <sz val="10"/>
      <color indexed="8"/>
      <name val="Helvetica Neue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</fills>
  <borders count="8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18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1" applyNumberFormat="0" applyFont="1" applyFill="0" applyBorder="0" applyAlignment="1" applyProtection="0">
      <alignment horizontal="center" vertical="center"/>
    </xf>
    <xf numFmtId="0" fontId="2" fillId="2" borderId="1" applyNumberFormat="0" applyFont="1" applyFill="1" applyBorder="1" applyAlignment="1" applyProtection="0">
      <alignment vertical="top" wrapText="1"/>
    </xf>
    <xf numFmtId="49" fontId="2" fillId="2" borderId="1" applyNumberFormat="1" applyFont="1" applyFill="1" applyBorder="1" applyAlignment="1" applyProtection="0">
      <alignment vertical="top" wrapText="1"/>
    </xf>
    <xf numFmtId="49" fontId="2" fillId="3" borderId="2" applyNumberFormat="1" applyFont="1" applyFill="1" applyBorder="1" applyAlignment="1" applyProtection="0">
      <alignment vertical="top" wrapText="1"/>
    </xf>
    <xf numFmtId="49" fontId="0" borderId="3" applyNumberFormat="1" applyFont="1" applyFill="0" applyBorder="1" applyAlignment="1" applyProtection="0">
      <alignment vertical="top" wrapText="1"/>
    </xf>
    <xf numFmtId="0" fontId="0" borderId="4" applyNumberFormat="1" applyFont="1" applyFill="0" applyBorder="1" applyAlignment="1" applyProtection="0">
      <alignment vertical="top" wrapText="1"/>
    </xf>
    <xf numFmtId="49" fontId="0" borderId="4" applyNumberFormat="1" applyFont="1" applyFill="0" applyBorder="1" applyAlignment="1" applyProtection="0">
      <alignment vertical="top" wrapText="1"/>
    </xf>
    <xf numFmtId="49" fontId="2" fillId="3" borderId="5" applyNumberFormat="1" applyFont="1" applyFill="1" applyBorder="1" applyAlignment="1" applyProtection="0">
      <alignment vertical="top" wrapText="1"/>
    </xf>
    <xf numFmtId="49" fontId="0" borderId="6" applyNumberFormat="1" applyFont="1" applyFill="0" applyBorder="1" applyAlignment="1" applyProtection="0">
      <alignment vertical="top" wrapText="1"/>
    </xf>
    <xf numFmtId="0" fontId="0" borderId="7" applyNumberFormat="1" applyFont="1" applyFill="0" applyBorder="1" applyAlignment="1" applyProtection="0">
      <alignment vertical="top" wrapText="1"/>
    </xf>
    <xf numFmtId="49" fontId="0" borderId="7" applyNumberFormat="1" applyFont="1" applyFill="0" applyBorder="1" applyAlignment="1" applyProtection="0">
      <alignment vertical="top" wrapText="1"/>
    </xf>
    <xf numFmtId="3" fontId="0" borderId="7" applyNumberFormat="1" applyFont="1" applyFill="0" applyBorder="1" applyAlignment="1" applyProtection="0">
      <alignment vertical="top" wrapText="1"/>
    </xf>
    <xf numFmtId="0" fontId="2" fillId="3" borderId="5" applyNumberFormat="0" applyFont="1" applyFill="1" applyBorder="1" applyAlignment="1" applyProtection="0">
      <alignment vertical="top" wrapText="1"/>
    </xf>
    <xf numFmtId="0" fontId="0" borderId="6" applyNumberFormat="0" applyFont="1" applyFill="0" applyBorder="1" applyAlignment="1" applyProtection="0">
      <alignment vertical="top" wrapText="1"/>
    </xf>
    <xf numFmtId="0" fontId="0" borderId="7" applyNumberFormat="0" applyFont="1" applyFill="0" applyBorder="1" applyAlignment="1" applyProtection="0">
      <alignment vertical="top" wrapText="1"/>
    </xf>
    <xf numFmtId="0" fontId="0" borderId="6" applyNumberFormat="1" applyFont="1" applyFill="0" applyBorder="1" applyAlignment="1" applyProtection="0">
      <alignment vertical="top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dbdbdb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dimension ref="A2:G25"/>
  <sheetViews>
    <sheetView workbookViewId="0" showGridLines="0" defaultGridColor="1">
      <pane topLeftCell="B3" xSplit="1" ySplit="2" activePane="bottomRight" state="frozen"/>
    </sheetView>
  </sheetViews>
  <sheetFormatPr defaultColWidth="16.3333" defaultRowHeight="19.9" customHeight="1" outlineLevelRow="0" outlineLevelCol="0"/>
  <cols>
    <col min="1" max="1" width="16.3516" style="1" customWidth="1"/>
    <col min="2" max="3" width="16.6719" style="1" customWidth="1"/>
    <col min="4" max="7" width="16.3516" style="1" customWidth="1"/>
    <col min="8" max="16384" width="16.3516" style="1" customWidth="1"/>
  </cols>
  <sheetData>
    <row r="1" ht="27.65" customHeight="1">
      <c r="A1" t="s" s="2">
        <v>0</v>
      </c>
      <c r="B1" s="2"/>
      <c r="C1" s="2"/>
      <c r="D1" s="2"/>
      <c r="E1" s="2"/>
      <c r="F1" s="2"/>
      <c r="G1" s="2"/>
    </row>
    <row r="2" ht="20.25" customHeight="1">
      <c r="A2" s="3"/>
      <c r="B2" t="s" s="4">
        <v>1</v>
      </c>
      <c r="C2" t="s" s="4">
        <v>2</v>
      </c>
      <c r="D2" t="s" s="4">
        <v>3</v>
      </c>
      <c r="E2" t="s" s="4">
        <v>4</v>
      </c>
      <c r="F2" t="s" s="4">
        <v>5</v>
      </c>
      <c r="G2" t="s" s="4">
        <v>6</v>
      </c>
    </row>
    <row r="3" ht="20.25" customHeight="1">
      <c r="A3" t="s" s="5">
        <v>7</v>
      </c>
      <c r="B3" t="s" s="6">
        <v>8</v>
      </c>
      <c r="C3" s="7">
        <v>193</v>
      </c>
      <c r="D3" t="s" s="8">
        <v>8</v>
      </c>
      <c r="E3" s="7">
        <v>193</v>
      </c>
      <c r="F3" t="s" s="8">
        <v>9</v>
      </c>
      <c r="G3" s="7">
        <v>386</v>
      </c>
    </row>
    <row r="4" ht="32.05" customHeight="1">
      <c r="A4" t="s" s="9">
        <v>10</v>
      </c>
      <c r="B4" t="s" s="10">
        <v>11</v>
      </c>
      <c r="C4" s="11">
        <v>24</v>
      </c>
      <c r="D4" t="s" s="12">
        <v>12</v>
      </c>
      <c r="E4" s="11">
        <v>139</v>
      </c>
      <c r="F4" t="s" s="12">
        <v>13</v>
      </c>
      <c r="G4" s="11">
        <v>277</v>
      </c>
    </row>
    <row r="5" ht="32.05" customHeight="1">
      <c r="A5" t="s" s="9">
        <v>14</v>
      </c>
      <c r="B5" t="s" s="10">
        <v>15</v>
      </c>
      <c r="C5" s="11">
        <v>215</v>
      </c>
      <c r="D5" t="s" s="12">
        <v>16</v>
      </c>
      <c r="E5" s="11">
        <v>1271</v>
      </c>
      <c r="F5" t="s" s="12">
        <v>17</v>
      </c>
      <c r="G5" s="13">
        <v>2622</v>
      </c>
    </row>
    <row r="6" ht="20.05" customHeight="1">
      <c r="A6" t="s" s="9">
        <v>18</v>
      </c>
      <c r="B6" t="s" s="10">
        <v>19</v>
      </c>
      <c r="C6" s="11">
        <v>41</v>
      </c>
      <c r="D6" t="s" s="12">
        <v>20</v>
      </c>
      <c r="E6" s="11">
        <v>77</v>
      </c>
      <c r="F6" t="s" s="12">
        <v>20</v>
      </c>
      <c r="G6" s="11">
        <v>77</v>
      </c>
    </row>
    <row r="7" ht="20.05" customHeight="1">
      <c r="A7" t="s" s="9">
        <v>21</v>
      </c>
      <c r="B7" t="s" s="10">
        <v>22</v>
      </c>
      <c r="C7" s="11">
        <v>26</v>
      </c>
      <c r="D7" t="s" s="12">
        <v>23</v>
      </c>
      <c r="E7" s="11">
        <v>26</v>
      </c>
      <c r="F7" t="s" s="12">
        <v>24</v>
      </c>
      <c r="G7" s="11">
        <v>26</v>
      </c>
    </row>
    <row r="8" ht="20.05" customHeight="1">
      <c r="A8" t="s" s="9">
        <v>25</v>
      </c>
      <c r="B8" t="s" s="10">
        <v>26</v>
      </c>
      <c r="C8" s="11">
        <v>78</v>
      </c>
      <c r="D8" t="s" s="12">
        <v>26</v>
      </c>
      <c r="E8" s="11">
        <v>78</v>
      </c>
      <c r="F8" t="s" s="12">
        <v>26</v>
      </c>
      <c r="G8" s="11">
        <v>78</v>
      </c>
    </row>
    <row r="9" ht="32.05" customHeight="1">
      <c r="A9" t="s" s="9">
        <v>27</v>
      </c>
      <c r="B9" t="s" s="10">
        <v>28</v>
      </c>
      <c r="C9" s="11">
        <v>44</v>
      </c>
      <c r="D9" t="s" s="12">
        <v>29</v>
      </c>
      <c r="E9" s="11">
        <v>257</v>
      </c>
      <c r="F9" t="s" s="12">
        <v>30</v>
      </c>
      <c r="G9" s="11">
        <v>641</v>
      </c>
    </row>
    <row r="10" ht="32.05" customHeight="1">
      <c r="A10" t="s" s="9">
        <v>31</v>
      </c>
      <c r="B10" t="s" s="10">
        <v>26</v>
      </c>
      <c r="C10" s="11">
        <v>72</v>
      </c>
      <c r="D10" t="s" s="12">
        <v>32</v>
      </c>
      <c r="E10" s="11">
        <v>792</v>
      </c>
      <c r="F10" t="s" s="12">
        <v>33</v>
      </c>
      <c r="G10" s="11">
        <v>1769</v>
      </c>
    </row>
    <row r="11" ht="32.05" customHeight="1">
      <c r="A11" t="s" s="9">
        <v>34</v>
      </c>
      <c r="B11" t="s" s="10">
        <v>35</v>
      </c>
      <c r="C11" s="11">
        <v>0</v>
      </c>
      <c r="D11" t="s" s="12">
        <v>36</v>
      </c>
      <c r="E11" s="11">
        <v>0</v>
      </c>
      <c r="F11" t="s" s="12">
        <v>37</v>
      </c>
      <c r="G11" s="11">
        <v>0</v>
      </c>
    </row>
    <row r="12" ht="20.05" customHeight="1">
      <c r="A12" s="14"/>
      <c r="B12" s="15"/>
      <c r="C12" s="16"/>
      <c r="D12" s="16"/>
      <c r="E12" s="16"/>
      <c r="F12" s="16"/>
      <c r="G12" s="16"/>
    </row>
    <row r="13" ht="32.05" customHeight="1">
      <c r="A13" t="s" s="9">
        <v>38</v>
      </c>
      <c r="B13" s="15"/>
      <c r="C13" s="11">
        <f>SUM(C3:C11)</f>
        <v>693</v>
      </c>
      <c r="D13" s="16"/>
      <c r="E13" s="11">
        <f>SUM(E3:E11)</f>
        <v>2833</v>
      </c>
      <c r="F13" s="16"/>
      <c r="G13" s="11">
        <f>SUM(G3:G11)</f>
        <v>5876</v>
      </c>
    </row>
    <row r="14" ht="32.05" customHeight="1">
      <c r="A14" t="s" s="9">
        <v>39</v>
      </c>
      <c r="B14" s="15"/>
      <c r="C14" s="11">
        <f>C13*12</f>
        <v>8316</v>
      </c>
      <c r="D14" s="16"/>
      <c r="E14" s="11">
        <f>E13*12</f>
        <v>33996</v>
      </c>
      <c r="F14" s="16"/>
      <c r="G14" s="11">
        <f>G13*12</f>
        <v>70512</v>
      </c>
    </row>
    <row r="15" ht="32.05" customHeight="1">
      <c r="A15" t="s" s="9">
        <v>40</v>
      </c>
      <c r="B15" s="15"/>
      <c r="C15" s="11">
        <v>25</v>
      </c>
      <c r="D15" s="16"/>
      <c r="E15" s="11">
        <v>10</v>
      </c>
      <c r="F15" s="16"/>
      <c r="G15" s="11">
        <v>3</v>
      </c>
    </row>
    <row r="16" ht="32.05" customHeight="1">
      <c r="A16" t="s" s="9">
        <v>41</v>
      </c>
      <c r="B16" s="15"/>
      <c r="C16" s="11">
        <f>C14*C15</f>
        <v>207900</v>
      </c>
      <c r="D16" s="16"/>
      <c r="E16" s="11">
        <f>E14*E15</f>
        <v>339960</v>
      </c>
      <c r="F16" s="16"/>
      <c r="G16" s="11">
        <f>G14*G15</f>
        <v>211536</v>
      </c>
    </row>
    <row r="17" ht="20.05" customHeight="1">
      <c r="A17" s="14"/>
      <c r="B17" s="15"/>
      <c r="C17" s="16"/>
      <c r="D17" s="16"/>
      <c r="E17" s="16"/>
      <c r="F17" s="16"/>
      <c r="G17" s="16"/>
    </row>
    <row r="18" ht="32.05" customHeight="1">
      <c r="A18" t="s" s="9">
        <v>42</v>
      </c>
      <c r="B18" s="17">
        <f>(10+1+1+2)*C15</f>
        <v>350</v>
      </c>
      <c r="C18" s="16"/>
      <c r="D18" s="11">
        <f>(60+1+1+12)*E15</f>
        <v>740</v>
      </c>
      <c r="E18" s="16"/>
      <c r="F18" s="11">
        <f>(150+1+1+30)*G15</f>
        <v>546</v>
      </c>
      <c r="G18" s="16"/>
    </row>
    <row r="19" ht="44.05" customHeight="1">
      <c r="A19" t="s" s="9">
        <v>43</v>
      </c>
      <c r="B19" s="17">
        <f>1*C15</f>
        <v>25</v>
      </c>
      <c r="C19" s="16"/>
      <c r="D19" s="11">
        <f>10*E15</f>
        <v>100</v>
      </c>
      <c r="E19" s="16"/>
      <c r="F19" s="11">
        <f>25*G15</f>
        <v>75</v>
      </c>
      <c r="G19" s="16"/>
    </row>
    <row r="20" ht="44.05" customHeight="1">
      <c r="A20" t="s" s="9">
        <v>44</v>
      </c>
      <c r="B20" s="17">
        <f>0.75*C15</f>
        <v>18.75</v>
      </c>
      <c r="C20" s="16"/>
      <c r="D20" s="11">
        <f>4*E15</f>
        <v>40</v>
      </c>
      <c r="E20" s="16"/>
      <c r="F20" s="11">
        <f>8*G15</f>
        <v>24</v>
      </c>
      <c r="G20" s="16"/>
    </row>
    <row r="21" ht="20.05" customHeight="1">
      <c r="A21" s="14"/>
      <c r="B21" s="15"/>
      <c r="C21" s="16"/>
      <c r="D21" s="16"/>
      <c r="E21" s="16"/>
      <c r="F21" s="16"/>
      <c r="G21" s="16"/>
    </row>
    <row r="22" ht="32.05" customHeight="1">
      <c r="A22" t="s" s="9">
        <v>45</v>
      </c>
      <c r="B22" s="17">
        <f>B18+D18+F18</f>
        <v>1636</v>
      </c>
      <c r="C22" s="16"/>
      <c r="D22" s="16"/>
      <c r="E22" s="16"/>
      <c r="F22" s="16"/>
      <c r="G22" s="16"/>
    </row>
    <row r="23" ht="44.05" customHeight="1">
      <c r="A23" t="s" s="9">
        <v>46</v>
      </c>
      <c r="B23" s="17">
        <f>B19+D19+F19</f>
        <v>200</v>
      </c>
      <c r="C23" s="16"/>
      <c r="D23" t="s" s="12">
        <f>CONCATENATE((((B23*1000)*1000)/(730*60*60))*8," Mbps")</f>
        <v>47</v>
      </c>
      <c r="E23" s="16"/>
      <c r="F23" s="16"/>
      <c r="G23" s="16"/>
    </row>
    <row r="24" ht="44.05" customHeight="1">
      <c r="A24" t="s" s="9">
        <v>48</v>
      </c>
      <c r="B24" s="17">
        <f>B20+D20+F20</f>
        <v>82.75</v>
      </c>
      <c r="C24" s="16"/>
      <c r="D24" t="s" s="12">
        <f>CONCATENATE((((B24*1000)*1000)/(730*60*60))*8," Mbps")</f>
        <v>49</v>
      </c>
      <c r="E24" s="16"/>
      <c r="F24" s="16"/>
      <c r="G24" s="16"/>
    </row>
    <row r="25" ht="20.05" customHeight="1">
      <c r="A25" t="s" s="9">
        <v>50</v>
      </c>
      <c r="B25" s="15"/>
      <c r="C25" s="11">
        <f>C16+E16+G16</f>
        <v>759396</v>
      </c>
      <c r="D25" t="s" s="12">
        <v>51</v>
      </c>
      <c r="E25" s="16"/>
      <c r="F25" s="16"/>
      <c r="G25" s="16"/>
    </row>
  </sheetData>
  <mergeCells count="1">
    <mergeCell ref="A1:G1"/>
  </mergeCells>
  <pageMargins left="0.5" right="0.5" top="0.75" bottom="0.75" header="0.277778" footer="0.277778"/>
  <pageSetup firstPageNumber="1" fitToHeight="1" fitToWidth="1" scale="72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